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<sst xmlns="http://schemas.openxmlformats.org/spreadsheetml/2006/main" count="123" uniqueCount="123">
  <si>
    <t xml:space="preserve">Наименование     
      показателя </t>
  </si>
  <si>
    <t xml:space="preserve">Коды бюджетной      
 классификации доходов и расходов         
</t>
  </si>
  <si>
    <t xml:space="preserve">Выполнение плановых назначений, %     
</t>
  </si>
  <si>
    <t xml:space="preserve">Темп роста плановых назначений очередного финансового года к оценке ожидаемого исполнения текущего года, %     
</t>
  </si>
  <si>
    <t>Доходы бюджета - Итого</t>
  </si>
  <si>
    <t xml:space="preserve">Налоговые            и
неналоговые    доходы,
всего  в   том   числе
налоговые            и
неналоговые доходы  по
следующим подгруппам: 
</t>
  </si>
  <si>
    <t xml:space="preserve">Налог    на     доходы
физических лиц        
</t>
  </si>
  <si>
    <t xml:space="preserve">Налоги    на    товары
(работы,      услуги),
реализуемые         на
территории  Российской
Федерации        
</t>
  </si>
  <si>
    <t>000 1 01 02000 01 0000 110</t>
  </si>
  <si>
    <t>000 1 03 00000 00 0000 000</t>
  </si>
  <si>
    <t xml:space="preserve">Налоги  на  совокупный
доход   
</t>
  </si>
  <si>
    <t>000 1 05 00000 00 0000 000</t>
  </si>
  <si>
    <t xml:space="preserve">Налог,   взимаемый   в
связи  с   применением
упрощенной     системы
налогообложения     
</t>
  </si>
  <si>
    <t>000 1 05 02000 02 0000 110</t>
  </si>
  <si>
    <t>000 1 05 03000 01 0000 110</t>
  </si>
  <si>
    <t>000 1 05 01000 00 0000 110</t>
  </si>
  <si>
    <t>000 1 05 04000 02 0000 110</t>
  </si>
  <si>
    <t xml:space="preserve">Налоги на имущество   </t>
  </si>
  <si>
    <t>000 1 06 00000 00 0000 000</t>
  </si>
  <si>
    <t>000 1 06 01000 00 0000 110</t>
  </si>
  <si>
    <t>000 1 06 02000 02 0000 110</t>
  </si>
  <si>
    <t xml:space="preserve">Земельный налог       </t>
  </si>
  <si>
    <t>000 1 06 06000 00 0000 110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</si>
  <si>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</si>
  <si>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</si>
  <si>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</si>
  <si>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</si>
  <si>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</si>
  <si>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</si>
  <si>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</si>
  <si>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</si>
  <si>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</si>
  <si>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000 2 02 00000 00 0000 000</t>
  </si>
  <si>
    <t xml:space="preserve">Субсидии              </t>
  </si>
  <si>
    <t>ОЦЕНКА ОЖИДАЕМОГО ИСПОЛНЕНИЯ МЕСТНОГО БЮДЖЕТА НА ТЕКУЩИЙ ФИНАНСОВЫЙ ГОД</t>
  </si>
  <si>
    <t>Доходы от использования  имущества, находящегося в государственной  и муниципальной собственности</t>
  </si>
  <si>
    <t xml:space="preserve">Единый налог на вмененный  доход   для отдельных  видов деятельности </t>
  </si>
  <si>
    <t xml:space="preserve">Единый  сельскохозяйственный  налог             </t>
  </si>
  <si>
    <t>Налог,   взимаемый   в связи  с   применением патентной      системы налогообложения</t>
  </si>
  <si>
    <t>Налог   на   имущество физических лиц</t>
  </si>
  <si>
    <t>Налог   на   имущество организаций</t>
  </si>
  <si>
    <t xml:space="preserve">Государственная   пошлина    </t>
  </si>
  <si>
    <t>Задолженность и перерасчеты по отмененным налогам, сборам  и иным обязательным платежам</t>
  </si>
  <si>
    <t>Платежи  при пользовании природными ресурсами</t>
  </si>
  <si>
    <t xml:space="preserve">Доходы от оказания платных  услуг и компенсации  затрат государства </t>
  </si>
  <si>
    <t>Доходы   от    продажи материальных и нематериальных активов</t>
  </si>
  <si>
    <t xml:space="preserve">Административные   платежи и сборы     </t>
  </si>
  <si>
    <t>Штрафы,  санкции, возмещение ущерба</t>
  </si>
  <si>
    <t>Прочие     неналоговые доходы</t>
  </si>
  <si>
    <t xml:space="preserve">Безвозмездные поступления        </t>
  </si>
  <si>
    <t xml:space="preserve">Безвозмездные поступления от  других бюджетов     бюджетной   системы     Российской  Федерации   </t>
  </si>
  <si>
    <t>Расходы   бюджета    - итого</t>
  </si>
  <si>
    <t xml:space="preserve">Расходы   в    разрезе кодов    разделов    и подразделов классификации расходов   </t>
  </si>
  <si>
    <t>Результат   исполнения бюджета (дефицит  "-", профицит "+")</t>
  </si>
  <si>
    <t xml:space="preserve">Дотации  бюджетам бюджетной системы Российской Федерации             </t>
  </si>
  <si>
    <t xml:space="preserve">Субвенции  бюджетам бюджетной системы Российской Федерации           </t>
  </si>
  <si>
    <t>Иные межбюджетные трансферты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</si>
  <si>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</si>
  <si>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</si>
  <si>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</si>
  <si>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</si>
  <si>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</si>
  <si>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</si>
  <si>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</si>
  <si>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</si>
  <si>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</si>
  <si>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</si>
  <si>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</si>
  <si>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</si>
  <si>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</si>
  <si>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</si>
  <si>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</si>
  <si>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</si>
  <si>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</si>
  <si>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</si>
  <si>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</si>
  <si>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</si>
  <si>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000 0100 0000000000 000</t>
  </si>
  <si>
    <t>000 0102 0000000000 000</t>
  </si>
  <si>
    <t>000 0104 0000000000 000</t>
  </si>
  <si>
    <t>000 0111 0000000000 000</t>
  </si>
  <si>
    <t>000 0113 0000000000 000</t>
  </si>
  <si>
    <t>000 0200 0000000000 000</t>
  </si>
  <si>
    <t>000 0203 0000000000 000</t>
  </si>
  <si>
    <t>000 0300 0000000000 000</t>
  </si>
  <si>
    <t>000 0309 0000000000 000</t>
  </si>
  <si>
    <t>000 0400 0000000000 000</t>
  </si>
  <si>
    <t>000 0412 0000000000 000</t>
  </si>
  <si>
    <t>000 0500 0000000000 000</t>
  </si>
  <si>
    <t>00 0502 0000000000 000</t>
  </si>
  <si>
    <t>000 0503 0000000000 000</t>
  </si>
  <si>
    <t>000 0800 0000000000 000</t>
  </si>
  <si>
    <t>000 0801 0000000000 000</t>
  </si>
  <si>
    <t>000 1000 0000000000 000</t>
  </si>
  <si>
    <t>000 1001 0000000000 000</t>
  </si>
  <si>
    <t>000 1100 0000000000 000</t>
  </si>
  <si>
    <t>000 1105 0000000000 000</t>
  </si>
  <si>
    <t>000 2 19 00000 00 0000 151</t>
  </si>
  <si>
    <t>Возврат остатков</t>
  </si>
  <si>
    <t xml:space="preserve">Плановые назначения на текущий год, тыс. руб </t>
  </si>
  <si>
    <t xml:space="preserve">Оценка ожидаемого исполнения на текущий год,  тыс. руб.
</t>
  </si>
  <si>
    <t xml:space="preserve">Плановые назначения на очередной финансовый  год, тыс.руб.
</t>
  </si>
  <si>
    <t>000 2 02 10000 00 0000 151</t>
  </si>
  <si>
    <t>000 2 02 30000 00 0000 151</t>
  </si>
  <si>
    <t>000 2 02 40000 00 0000 151</t>
  </si>
  <si>
    <t>Обеспечение проведение выборов и референдумов</t>
  </si>
  <si>
    <t>Дорожное хозяйство (дорожные фонды)</t>
  </si>
  <si>
    <t>000 0409 0000000000 000</t>
  </si>
  <si>
    <t>Налоговые и Неналоговые доходы</t>
  </si>
  <si>
    <t>000 1 00 00000 00 0000 000</t>
  </si>
  <si>
    <t>МО "Амурское сельское поселение"Усть-Коксинского района Республики Алтай</t>
  </si>
  <si>
    <t>ПРОЧИЕ БЕЗВОЗМЕЗДНЫЕ ПОСТУПЛЕНИЯ</t>
  </si>
  <si>
    <t>801 2 07 00000 00 0000 151</t>
  </si>
  <si>
    <t>000 0310 0000000000 000</t>
  </si>
  <si>
    <t>000 0314 0000000000 000</t>
  </si>
  <si>
    <t xml:space="preserve"> Обеспечение пожарной безопасности</t>
  </si>
  <si>
    <t>Другие вопросы в области национальной безопасности и правоохранительной деятельности</t>
  </si>
  <si>
    <t>Массовый спорт</t>
  </si>
  <si>
    <t>000 1102 0000000000 000</t>
  </si>
  <si>
    <t>Образование</t>
  </si>
  <si>
    <t>000 0700 0000000000 000</t>
  </si>
  <si>
    <t>000 2 02 229999 10 000 151</t>
  </si>
  <si>
    <t>000 0106 0000000000 000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</si>
</sst>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4" fontId="38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9" fillId="0" borderId="11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4" fontId="39" fillId="0" borderId="10" xfId="0" applyNumberFormat="1" applyFont="1" applyBorder="1" applyAlignment="1">
      <alignment horizontal="right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F44" sqref="F44"/>
    </sheetView>
  </sheetViews>
  <sheetFormatPr defaultColWidth="9.140625" defaultRowHeight="15"/>
  <cols>
    <col min="1" max="1" width="24.7109375" style="0" customWidth="1"/>
    <col min="2" max="2" width="21.57421875" style="0" customWidth="1"/>
    <col min="3" max="3" width="11.140625" style="0" customWidth="1"/>
    <col min="4" max="4" width="11.8515625" style="0" customWidth="1"/>
    <col min="5" max="5" width="10.00390625" style="0" customWidth="1"/>
    <col min="6" max="6" width="11.28125" style="0" customWidth="1"/>
    <col min="7" max="7" width="17.57421875" style="0" customWidth="1"/>
  </cols>
  <sheetData>
    <row r="1" spans="3:7" ht="54.75" customHeight="1">
      <c r="C1" s="24" t="s">
        <v>110</v>
      </c>
      <c r="D1" s="24"/>
      <c r="E1" s="24"/>
      <c r="F1" s="24"/>
      <c r="G1" s="24"/>
    </row>
    <row r="2" spans="1:7" ht="15">
      <c r="A2" s="23" t="s">
        <v>34</v>
      </c>
      <c r="B2" s="23"/>
      <c r="C2" s="23"/>
      <c r="D2" s="23"/>
      <c r="E2" s="23"/>
      <c r="F2" s="23"/>
      <c r="G2" s="23"/>
    </row>
    <row r="3" spans="1:7" ht="15">
      <c r="A3" s="23"/>
      <c r="B3" s="23"/>
      <c r="C3" s="23"/>
      <c r="D3" s="23"/>
      <c r="E3" s="23"/>
      <c r="F3" s="23"/>
      <c r="G3" s="23"/>
    </row>
    <row r="5" spans="1:7" ht="72.75" customHeight="1">
      <c r="A5" s="2" t="s">
        <v>0</v>
      </c>
      <c r="B5" s="3" t="s">
        <v>1</v>
      </c>
      <c r="C5" s="5" t="s">
        <v>99</v>
      </c>
      <c r="D5" s="5" t="s">
        <v>100</v>
      </c>
      <c r="E5" s="2" t="s">
        <v>2</v>
      </c>
      <c r="F5" s="5" t="s">
        <v>101</v>
      </c>
      <c r="G5" s="2" t="s">
        <v>3</v>
      </c>
    </row>
    <row r="6" spans="1:7" ht="15">
      <c r="A6" s="21" t="s">
        <v>4</v>
      </c>
      <c r="B6" s="22"/>
      <c r="C6" s="20">
        <f>SUM(C7+C29)</f>
        <v>7040.72</v>
      </c>
      <c r="D6" s="20">
        <f>SUM(D7+D29)</f>
        <v>6863.15</v>
      </c>
      <c r="E6" s="20">
        <f>SUM(D6/C6)*100</f>
        <v>97.47795679987273</v>
      </c>
      <c r="F6" s="20">
        <f>SUM(F7+F29)</f>
        <v>6399.08</v>
      </c>
      <c r="G6" s="20">
        <f>SUM(F6/D6*100)</f>
        <v>93.23823608692801</v>
      </c>
    </row>
    <row r="7" spans="1:7" ht="72" customHeight="1">
      <c r="A7" s="2" t="s">
        <v>5</v>
      </c>
      <c r="B7" s="4"/>
      <c r="C7" s="14">
        <f>SUM(C8+C9+C10+C15+C19+C20+C21+C22+C23+C24+C25+C26+C27+C28)</f>
        <v>898.76</v>
      </c>
      <c r="D7" s="14">
        <f>SUM(D8+D9+D10+D15+D19+D20+D21+D22+D23+D24+D25+D26+D27+D28)</f>
        <v>721.19</v>
      </c>
      <c r="E7" s="14">
        <f>SUM(D7/C7)*100</f>
        <v>80.24277893987272</v>
      </c>
      <c r="F7" s="14">
        <f>SUM(F8+F9+F10+F15+F19+F20+F21+F22+F23+F24+F25+F26+F27+F28)</f>
        <v>986.6</v>
      </c>
      <c r="G7" s="14">
        <f>SUM(F7/D7*100)</f>
        <v>136.8016750093595</v>
      </c>
    </row>
    <row r="8" spans="1:7" ht="23.25" customHeight="1">
      <c r="A8" s="2" t="s">
        <v>6</v>
      </c>
      <c r="B8" s="4" t="s">
        <v>8</v>
      </c>
      <c r="C8" s="14">
        <v>152.63</v>
      </c>
      <c r="D8" s="14">
        <v>92.03</v>
      </c>
      <c r="E8" s="14">
        <f>SUM(D8/C8)*100</f>
        <v>60.29614099456202</v>
      </c>
      <c r="F8" s="14">
        <v>195.9</v>
      </c>
      <c r="G8" s="14">
        <f>SUM(F8/D8*100)</f>
        <v>212.8653699880474</v>
      </c>
    </row>
    <row r="9" spans="1:7" ht="59.25" customHeight="1" hidden="1">
      <c r="A9" s="5" t="s">
        <v>7</v>
      </c>
      <c r="B9" s="4" t="s">
        <v>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ht="24" customHeight="1">
      <c r="A10" s="5" t="s">
        <v>10</v>
      </c>
      <c r="B10" s="4" t="s">
        <v>11</v>
      </c>
      <c r="C10" s="14">
        <f>C13</f>
        <v>32.3</v>
      </c>
      <c r="D10" s="14">
        <f>D13</f>
        <v>3.57</v>
      </c>
      <c r="E10" s="14">
        <f>SUM(D10/C10)*100</f>
        <v>11.05263157894737</v>
      </c>
      <c r="F10" s="14">
        <f>F13</f>
        <v>4</v>
      </c>
      <c r="G10" s="14">
        <f aca="true" t="shared" si="0" ref="G10:G64">SUM(F10/D10*100)</f>
        <v>112.04481792717087</v>
      </c>
    </row>
    <row r="11" spans="1:7" ht="50.25" customHeight="1" hidden="1">
      <c r="A11" s="6" t="s">
        <v>12</v>
      </c>
      <c r="B11" s="4" t="s">
        <v>15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36" hidden="1">
      <c r="A12" s="5" t="s">
        <v>36</v>
      </c>
      <c r="B12" s="9" t="s">
        <v>13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ht="19.5" customHeight="1">
      <c r="A13" s="5" t="s">
        <v>37</v>
      </c>
      <c r="B13" s="9" t="s">
        <v>14</v>
      </c>
      <c r="C13" s="14">
        <v>32.3</v>
      </c>
      <c r="D13" s="14">
        <v>3.57</v>
      </c>
      <c r="E13" s="14">
        <f>SUM(D13/C13)*100</f>
        <v>11.05263157894737</v>
      </c>
      <c r="F13" s="14">
        <v>4</v>
      </c>
      <c r="G13" s="14">
        <f t="shared" si="0"/>
        <v>112.04481792717087</v>
      </c>
    </row>
    <row r="14" spans="1:7" ht="36" hidden="1">
      <c r="A14" s="5" t="s">
        <v>38</v>
      </c>
      <c r="B14" s="9" t="s">
        <v>16</v>
      </c>
      <c r="C14" s="14"/>
      <c r="D14" s="14">
        <v>0</v>
      </c>
      <c r="E14" s="14">
        <v>0</v>
      </c>
      <c r="F14" s="14"/>
      <c r="G14" s="14">
        <v>0</v>
      </c>
    </row>
    <row r="15" spans="1:7" ht="15">
      <c r="A15" s="8" t="s">
        <v>17</v>
      </c>
      <c r="B15" s="2" t="s">
        <v>18</v>
      </c>
      <c r="C15" s="14">
        <f>C16+C18</f>
        <v>636.26</v>
      </c>
      <c r="D15" s="14">
        <f>D16+D18</f>
        <v>553.55</v>
      </c>
      <c r="E15" s="14">
        <f>SUM(D15/C15)*100</f>
        <v>87.00059724012196</v>
      </c>
      <c r="F15" s="14">
        <f>F16+F18</f>
        <v>746.7</v>
      </c>
      <c r="G15" s="14">
        <f t="shared" si="0"/>
        <v>134.89296359859094</v>
      </c>
    </row>
    <row r="16" spans="1:7" ht="27.75" customHeight="1">
      <c r="A16" s="5" t="s">
        <v>39</v>
      </c>
      <c r="B16" s="9" t="s">
        <v>19</v>
      </c>
      <c r="C16" s="14">
        <v>203.42</v>
      </c>
      <c r="D16" s="14">
        <v>203.82</v>
      </c>
      <c r="E16" s="14">
        <f aca="true" t="shared" si="1" ref="E16:E65">SUM(D16/C16)*100</f>
        <v>100.19663749877101</v>
      </c>
      <c r="F16" s="14">
        <v>213.3</v>
      </c>
      <c r="G16" s="14">
        <f t="shared" si="0"/>
        <v>104.65116279069768</v>
      </c>
    </row>
    <row r="17" spans="1:7" ht="3.75" customHeight="1" hidden="1">
      <c r="A17" s="5" t="s">
        <v>40</v>
      </c>
      <c r="B17" s="10" t="s">
        <v>20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5">
      <c r="A18" s="8" t="s">
        <v>21</v>
      </c>
      <c r="B18" s="2" t="s">
        <v>22</v>
      </c>
      <c r="C18" s="14">
        <v>432.84</v>
      </c>
      <c r="D18" s="14">
        <v>349.73</v>
      </c>
      <c r="E18" s="14">
        <f t="shared" si="1"/>
        <v>80.79890952777009</v>
      </c>
      <c r="F18" s="14">
        <v>533.4</v>
      </c>
      <c r="G18" s="14">
        <f t="shared" si="0"/>
        <v>152.51765647785433</v>
      </c>
    </row>
    <row r="19" spans="1:7" ht="30.75" customHeight="1">
      <c r="A19" s="6" t="s">
        <v>108</v>
      </c>
      <c r="B19" s="9" t="s">
        <v>109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ht="15">
      <c r="A20" s="5" t="s">
        <v>41</v>
      </c>
      <c r="B20" s="9" t="s">
        <v>23</v>
      </c>
      <c r="C20" s="14">
        <v>4</v>
      </c>
      <c r="D20" s="14">
        <v>0</v>
      </c>
      <c r="E20" s="14">
        <f t="shared" si="1"/>
        <v>0</v>
      </c>
      <c r="F20" s="14">
        <v>4</v>
      </c>
      <c r="G20" s="14" t="e">
        <f>(F20/D20)*100</f>
        <v>#DIV/0!</v>
      </c>
    </row>
    <row r="21" spans="1:7" ht="41.25" customHeight="1">
      <c r="A21" s="8" t="s">
        <v>42</v>
      </c>
      <c r="B21" s="9" t="s">
        <v>24</v>
      </c>
      <c r="C21" s="14">
        <v>0</v>
      </c>
      <c r="D21" s="14">
        <v>-1.53</v>
      </c>
      <c r="E21" s="14">
        <v>0</v>
      </c>
      <c r="F21" s="14">
        <v>0</v>
      </c>
      <c r="G21" s="14">
        <v>0</v>
      </c>
    </row>
    <row r="22" spans="1:7" ht="51.75" customHeight="1">
      <c r="A22" s="7" t="s">
        <v>35</v>
      </c>
      <c r="B22" s="5" t="s">
        <v>25</v>
      </c>
      <c r="C22" s="14">
        <v>73.57</v>
      </c>
      <c r="D22" s="14">
        <v>73.57</v>
      </c>
      <c r="E22" s="14">
        <v>0</v>
      </c>
      <c r="F22" s="14">
        <v>36</v>
      </c>
      <c r="G22" s="14">
        <v>0</v>
      </c>
    </row>
    <row r="23" spans="1:7" ht="24">
      <c r="A23" s="6" t="s">
        <v>43</v>
      </c>
      <c r="B23" s="9" t="s">
        <v>26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37.5" customHeight="1">
      <c r="A24" s="5" t="s">
        <v>44</v>
      </c>
      <c r="B24" s="9" t="s">
        <v>27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ht="18" customHeight="1" hidden="1">
      <c r="A25" s="5" t="s">
        <v>45</v>
      </c>
      <c r="B25" s="9" t="s">
        <v>28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ht="15" customHeight="1" hidden="1">
      <c r="A26" s="5" t="s">
        <v>46</v>
      </c>
      <c r="B26" s="9" t="s">
        <v>29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6.5" customHeight="1" hidden="1">
      <c r="A27" s="5" t="s">
        <v>47</v>
      </c>
      <c r="B27" s="9" t="s">
        <v>30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5">
      <c r="A28" s="5" t="s">
        <v>48</v>
      </c>
      <c r="B28" s="10" t="s">
        <v>31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ht="15">
      <c r="A29" s="5" t="s">
        <v>49</v>
      </c>
      <c r="B29" s="9"/>
      <c r="C29" s="14">
        <f>C30</f>
        <v>6141.96</v>
      </c>
      <c r="D29" s="14">
        <f>D30</f>
        <v>6141.96</v>
      </c>
      <c r="E29" s="14">
        <f t="shared" si="1"/>
        <v>100</v>
      </c>
      <c r="F29" s="14">
        <f>F30</f>
        <v>5412.48</v>
      </c>
      <c r="G29" s="14">
        <f t="shared" si="0"/>
        <v>88.12300959302893</v>
      </c>
    </row>
    <row r="30" spans="1:7" ht="48">
      <c r="A30" s="8" t="s">
        <v>50</v>
      </c>
      <c r="B30" s="9" t="s">
        <v>32</v>
      </c>
      <c r="C30" s="14">
        <f>C31+C33+C34+C32</f>
        <v>6141.96</v>
      </c>
      <c r="D30" s="14">
        <f>D31+D33+D34+D32</f>
        <v>6141.96</v>
      </c>
      <c r="E30" s="14">
        <f t="shared" si="1"/>
        <v>100</v>
      </c>
      <c r="F30" s="14">
        <f>F31+F33+F34+F32</f>
        <v>5412.48</v>
      </c>
      <c r="G30" s="14">
        <f t="shared" si="0"/>
        <v>88.12300959302893</v>
      </c>
    </row>
    <row r="31" spans="1:7" ht="24">
      <c r="A31" s="7" t="s">
        <v>54</v>
      </c>
      <c r="B31" s="5" t="s">
        <v>102</v>
      </c>
      <c r="C31" s="14">
        <v>3247.16</v>
      </c>
      <c r="D31" s="14">
        <v>3247.16</v>
      </c>
      <c r="E31" s="14">
        <f t="shared" si="1"/>
        <v>100</v>
      </c>
      <c r="F31" s="14">
        <v>3240.8</v>
      </c>
      <c r="G31" s="14">
        <f t="shared" si="0"/>
        <v>99.80413653777455</v>
      </c>
    </row>
    <row r="32" spans="1:7" ht="15">
      <c r="A32" s="2" t="s">
        <v>33</v>
      </c>
      <c r="B32" s="5" t="s">
        <v>121</v>
      </c>
      <c r="C32" s="14">
        <v>1920.5</v>
      </c>
      <c r="D32" s="14">
        <v>1920.5</v>
      </c>
      <c r="E32" s="14">
        <v>0</v>
      </c>
      <c r="F32" s="14">
        <v>1833.5</v>
      </c>
      <c r="G32" s="14">
        <v>0</v>
      </c>
    </row>
    <row r="33" spans="1:7" ht="36">
      <c r="A33" s="6" t="s">
        <v>55</v>
      </c>
      <c r="B33" s="5" t="s">
        <v>103</v>
      </c>
      <c r="C33" s="14">
        <v>137.7</v>
      </c>
      <c r="D33" s="14">
        <v>137.7</v>
      </c>
      <c r="E33" s="14">
        <f t="shared" si="1"/>
        <v>100</v>
      </c>
      <c r="F33" s="14">
        <v>154.1</v>
      </c>
      <c r="G33" s="14">
        <f t="shared" si="0"/>
        <v>111.90994916485113</v>
      </c>
    </row>
    <row r="34" spans="1:7" ht="24">
      <c r="A34" s="6" t="s">
        <v>56</v>
      </c>
      <c r="B34" s="5" t="s">
        <v>104</v>
      </c>
      <c r="C34" s="14">
        <v>836.6</v>
      </c>
      <c r="D34" s="14">
        <v>836.6</v>
      </c>
      <c r="E34" s="14">
        <f t="shared" si="1"/>
        <v>100</v>
      </c>
      <c r="F34" s="14">
        <v>184.08</v>
      </c>
      <c r="G34" s="14">
        <f t="shared" si="0"/>
        <v>22.0033468802295</v>
      </c>
    </row>
    <row r="35" spans="1:7" ht="24">
      <c r="A35" s="6" t="s">
        <v>111</v>
      </c>
      <c r="B35" s="9" t="s">
        <v>112</v>
      </c>
      <c r="C35" s="14">
        <v>0</v>
      </c>
      <c r="D35" s="14">
        <v>0</v>
      </c>
      <c r="E35" s="14" t="e">
        <f t="shared" si="1"/>
        <v>#DIV/0!</v>
      </c>
      <c r="F35" s="14">
        <v>0</v>
      </c>
      <c r="G35" s="14" t="e">
        <f t="shared" si="0"/>
        <v>#DIV/0!</v>
      </c>
    </row>
    <row r="36" spans="1:7" ht="15">
      <c r="A36" s="6" t="s">
        <v>98</v>
      </c>
      <c r="B36" s="9" t="s">
        <v>97</v>
      </c>
      <c r="C36" s="14">
        <v>0</v>
      </c>
      <c r="D36" s="14">
        <v>0</v>
      </c>
      <c r="E36" s="14" t="e">
        <f t="shared" si="1"/>
        <v>#DIV/0!</v>
      </c>
      <c r="F36" s="14">
        <v>0</v>
      </c>
      <c r="G36" s="14" t="e">
        <f t="shared" si="0"/>
        <v>#DIV/0!</v>
      </c>
    </row>
    <row r="37" spans="1:9" ht="15">
      <c r="A37" s="17" t="s">
        <v>51</v>
      </c>
      <c r="B37" s="18"/>
      <c r="C37" s="19">
        <f>C38+C44+C46+C50+C53+C57+C59+C61+C56</f>
        <v>7207.86</v>
      </c>
      <c r="D37" s="19">
        <f>D38+D44+D46+D50+D53+D57+D59+D61+D56</f>
        <v>6866.889999999999</v>
      </c>
      <c r="E37" s="20">
        <f t="shared" si="1"/>
        <v>95.26946971778031</v>
      </c>
      <c r="F37" s="19">
        <f>F38+F44+F46+F50+F53+F57+F59+F61</f>
        <v>6399.079999999999</v>
      </c>
      <c r="G37" s="20">
        <f t="shared" si="0"/>
        <v>93.18745458278784</v>
      </c>
      <c r="H37" s="13"/>
      <c r="I37" s="13"/>
    </row>
    <row r="38" spans="1:7" ht="24">
      <c r="A38" s="11" t="s">
        <v>57</v>
      </c>
      <c r="B38" s="12" t="s">
        <v>77</v>
      </c>
      <c r="C38" s="15">
        <f>C39+C40+C41+C42+C43</f>
        <v>3662.8599999999997</v>
      </c>
      <c r="D38" s="15">
        <f>D39+D40+D41+D42+D43</f>
        <v>3400.8199999999997</v>
      </c>
      <c r="E38" s="14">
        <f t="shared" si="1"/>
        <v>92.84602742119546</v>
      </c>
      <c r="F38" s="15">
        <f>F39+F40+F41+F42+F43</f>
        <v>3618.8099999999995</v>
      </c>
      <c r="G38" s="14">
        <f t="shared" si="0"/>
        <v>106.40992466522778</v>
      </c>
    </row>
    <row r="39" spans="1:7" ht="48">
      <c r="A39" s="11" t="s">
        <v>58</v>
      </c>
      <c r="B39" s="12" t="s">
        <v>78</v>
      </c>
      <c r="C39" s="15">
        <v>526.06</v>
      </c>
      <c r="D39" s="15">
        <v>504.59</v>
      </c>
      <c r="E39" s="14">
        <f t="shared" si="1"/>
        <v>95.91871649621717</v>
      </c>
      <c r="F39" s="15">
        <v>531.22</v>
      </c>
      <c r="G39" s="14">
        <f t="shared" si="0"/>
        <v>105.27755207197924</v>
      </c>
    </row>
    <row r="40" spans="1:7" ht="90.75" customHeight="1">
      <c r="A40" s="11" t="s">
        <v>59</v>
      </c>
      <c r="B40" s="12" t="s">
        <v>79</v>
      </c>
      <c r="C40" s="15">
        <v>1727.29</v>
      </c>
      <c r="D40" s="15">
        <v>1718.33</v>
      </c>
      <c r="E40" s="14">
        <f t="shared" si="1"/>
        <v>99.48126834521128</v>
      </c>
      <c r="F40" s="15">
        <v>1923.9</v>
      </c>
      <c r="G40" s="14">
        <f t="shared" si="0"/>
        <v>111.96335977373381</v>
      </c>
    </row>
    <row r="41" spans="1:7" ht="24" customHeight="1">
      <c r="A41" s="11" t="s">
        <v>105</v>
      </c>
      <c r="B41" s="12" t="s">
        <v>122</v>
      </c>
      <c r="C41" s="15">
        <v>0.1</v>
      </c>
      <c r="D41" s="15">
        <v>0.1</v>
      </c>
      <c r="E41" s="14">
        <v>0</v>
      </c>
      <c r="F41" s="15">
        <v>1.1</v>
      </c>
      <c r="G41" s="14">
        <v>0</v>
      </c>
    </row>
    <row r="42" spans="1:7" ht="15">
      <c r="A42" s="11" t="s">
        <v>60</v>
      </c>
      <c r="B42" s="12" t="s">
        <v>80</v>
      </c>
      <c r="C42" s="15">
        <v>1</v>
      </c>
      <c r="D42" s="15">
        <v>0</v>
      </c>
      <c r="E42" s="14">
        <f t="shared" si="1"/>
        <v>0</v>
      </c>
      <c r="F42" s="15">
        <v>1</v>
      </c>
      <c r="G42" s="14" t="e">
        <f>SUM(F42/D42*100)</f>
        <v>#DIV/0!</v>
      </c>
    </row>
    <row r="43" spans="1:7" ht="25.5" customHeight="1">
      <c r="A43" s="11" t="s">
        <v>61</v>
      </c>
      <c r="B43" s="12" t="s">
        <v>81</v>
      </c>
      <c r="C43" s="15">
        <v>1408.41</v>
      </c>
      <c r="D43" s="15">
        <v>1177.8</v>
      </c>
      <c r="E43" s="14">
        <f t="shared" si="1"/>
        <v>83.62621679766545</v>
      </c>
      <c r="F43" s="15">
        <v>1161.59</v>
      </c>
      <c r="G43" s="14">
        <f t="shared" si="0"/>
        <v>98.62370521310918</v>
      </c>
    </row>
    <row r="44" spans="1:7" ht="24">
      <c r="A44" s="11" t="s">
        <v>62</v>
      </c>
      <c r="B44" s="12" t="s">
        <v>82</v>
      </c>
      <c r="C44" s="15">
        <f>C45</f>
        <v>137.7</v>
      </c>
      <c r="D44" s="15">
        <f>D45</f>
        <v>137.7</v>
      </c>
      <c r="E44" s="14">
        <f t="shared" si="1"/>
        <v>100</v>
      </c>
      <c r="F44" s="15">
        <v>139.1</v>
      </c>
      <c r="G44" s="14">
        <f t="shared" si="0"/>
        <v>101.0167029774873</v>
      </c>
    </row>
    <row r="45" spans="1:7" ht="24">
      <c r="A45" s="11" t="s">
        <v>63</v>
      </c>
      <c r="B45" s="12" t="s">
        <v>83</v>
      </c>
      <c r="C45" s="15">
        <v>137.7</v>
      </c>
      <c r="D45" s="15">
        <v>137.7</v>
      </c>
      <c r="E45" s="14">
        <f t="shared" si="1"/>
        <v>100</v>
      </c>
      <c r="F45" s="15">
        <v>139.1</v>
      </c>
      <c r="G45" s="14">
        <f t="shared" si="0"/>
        <v>101.0167029774873</v>
      </c>
    </row>
    <row r="46" spans="1:7" ht="45.75" customHeight="1">
      <c r="A46" s="11" t="s">
        <v>64</v>
      </c>
      <c r="B46" s="12" t="s">
        <v>84</v>
      </c>
      <c r="C46" s="15">
        <f>C48+C49</f>
        <v>6</v>
      </c>
      <c r="D46" s="15">
        <f>D48+D49</f>
        <v>0</v>
      </c>
      <c r="E46" s="14">
        <f t="shared" si="1"/>
        <v>0</v>
      </c>
      <c r="F46" s="15">
        <f>F48+F49</f>
        <v>6</v>
      </c>
      <c r="G46" s="14" t="e">
        <f t="shared" si="0"/>
        <v>#DIV/0!</v>
      </c>
    </row>
    <row r="47" spans="1:7" ht="60" hidden="1">
      <c r="A47" s="11" t="s">
        <v>65</v>
      </c>
      <c r="B47" s="12" t="s">
        <v>85</v>
      </c>
      <c r="C47" s="15">
        <v>0</v>
      </c>
      <c r="D47" s="15">
        <v>0</v>
      </c>
      <c r="E47" s="14" t="e">
        <f t="shared" si="1"/>
        <v>#DIV/0!</v>
      </c>
      <c r="F47" s="15">
        <v>0</v>
      </c>
      <c r="G47" s="14" t="e">
        <f t="shared" si="0"/>
        <v>#DIV/0!</v>
      </c>
    </row>
    <row r="48" spans="1:7" ht="24">
      <c r="A48" s="11" t="s">
        <v>115</v>
      </c>
      <c r="B48" s="12" t="s">
        <v>113</v>
      </c>
      <c r="C48" s="15">
        <v>4</v>
      </c>
      <c r="D48" s="15">
        <v>0</v>
      </c>
      <c r="E48" s="14">
        <f t="shared" si="1"/>
        <v>0</v>
      </c>
      <c r="F48" s="15">
        <v>4</v>
      </c>
      <c r="G48" s="14" t="e">
        <f t="shared" si="0"/>
        <v>#DIV/0!</v>
      </c>
    </row>
    <row r="49" spans="1:7" ht="48">
      <c r="A49" s="11" t="s">
        <v>116</v>
      </c>
      <c r="B49" s="12" t="s">
        <v>114</v>
      </c>
      <c r="C49" s="15">
        <v>2</v>
      </c>
      <c r="D49" s="15">
        <v>0</v>
      </c>
      <c r="E49" s="14">
        <f>SUM(D49/C49)*100</f>
        <v>0</v>
      </c>
      <c r="F49" s="15">
        <v>2</v>
      </c>
      <c r="G49" s="14" t="e">
        <f>SUM(F49/D49*100)</f>
        <v>#DIV/0!</v>
      </c>
    </row>
    <row r="50" spans="1:7" ht="23.25" customHeight="1">
      <c r="A50" s="11" t="s">
        <v>66</v>
      </c>
      <c r="B50" s="12" t="s">
        <v>86</v>
      </c>
      <c r="C50" s="15">
        <f>C52</f>
        <v>273.16</v>
      </c>
      <c r="D50" s="15">
        <f>D52</f>
        <v>253.64</v>
      </c>
      <c r="E50" s="14">
        <f>SUM(D50/C50)*100</f>
        <v>92.85400497876701</v>
      </c>
      <c r="F50" s="15">
        <f>F52</f>
        <v>305.93</v>
      </c>
      <c r="G50" s="14">
        <f>SUM(F50/D50*100)</f>
        <v>120.6158334647532</v>
      </c>
    </row>
    <row r="51" spans="1:7" ht="24" hidden="1">
      <c r="A51" s="11" t="s">
        <v>106</v>
      </c>
      <c r="B51" s="12" t="s">
        <v>107</v>
      </c>
      <c r="C51" s="15">
        <v>0</v>
      </c>
      <c r="D51" s="15">
        <v>0</v>
      </c>
      <c r="E51" s="14" t="e">
        <f t="shared" si="1"/>
        <v>#DIV/0!</v>
      </c>
      <c r="F51" s="15">
        <v>0</v>
      </c>
      <c r="G51" s="14" t="e">
        <f t="shared" si="0"/>
        <v>#DIV/0!</v>
      </c>
    </row>
    <row r="52" spans="1:7" ht="24">
      <c r="A52" s="11" t="s">
        <v>67</v>
      </c>
      <c r="B52" s="12" t="s">
        <v>87</v>
      </c>
      <c r="C52" s="15">
        <v>273.16</v>
      </c>
      <c r="D52" s="15">
        <v>253.64</v>
      </c>
      <c r="E52" s="14">
        <f t="shared" si="1"/>
        <v>92.85400497876701</v>
      </c>
      <c r="F52" s="15">
        <v>305.93</v>
      </c>
      <c r="G52" s="14">
        <f t="shared" si="0"/>
        <v>120.6158334647532</v>
      </c>
    </row>
    <row r="53" spans="1:7" ht="36">
      <c r="A53" s="11" t="s">
        <v>68</v>
      </c>
      <c r="B53" s="12" t="s">
        <v>88</v>
      </c>
      <c r="C53" s="15">
        <f>C55</f>
        <v>288.07</v>
      </c>
      <c r="D53" s="15">
        <f>D55</f>
        <v>288.07</v>
      </c>
      <c r="E53" s="14">
        <f t="shared" si="1"/>
        <v>100</v>
      </c>
      <c r="F53" s="15">
        <f>F55</f>
        <v>153.99</v>
      </c>
      <c r="G53" s="14">
        <f t="shared" si="0"/>
        <v>53.45575728121638</v>
      </c>
    </row>
    <row r="54" spans="1:7" ht="15" hidden="1">
      <c r="A54" s="11" t="s">
        <v>69</v>
      </c>
      <c r="B54" s="12" t="s">
        <v>89</v>
      </c>
      <c r="C54" s="15">
        <v>0</v>
      </c>
      <c r="D54" s="15">
        <v>0</v>
      </c>
      <c r="E54" s="14" t="e">
        <f t="shared" si="1"/>
        <v>#DIV/0!</v>
      </c>
      <c r="F54" s="15">
        <v>0</v>
      </c>
      <c r="G54" s="14" t="e">
        <f t="shared" si="0"/>
        <v>#DIV/0!</v>
      </c>
    </row>
    <row r="55" spans="1:7" ht="21.75" customHeight="1">
      <c r="A55" s="11" t="s">
        <v>70</v>
      </c>
      <c r="B55" s="12" t="s">
        <v>90</v>
      </c>
      <c r="C55" s="15">
        <v>288.07</v>
      </c>
      <c r="D55" s="15">
        <v>288.07</v>
      </c>
      <c r="E55" s="14">
        <f t="shared" si="1"/>
        <v>100</v>
      </c>
      <c r="F55" s="15">
        <v>153.99</v>
      </c>
      <c r="G55" s="14">
        <f t="shared" si="0"/>
        <v>53.45575728121638</v>
      </c>
    </row>
    <row r="56" spans="1:7" ht="15" hidden="1">
      <c r="A56" s="11" t="s">
        <v>119</v>
      </c>
      <c r="B56" s="12" t="s">
        <v>120</v>
      </c>
      <c r="C56" s="15">
        <v>0</v>
      </c>
      <c r="D56" s="15">
        <v>0</v>
      </c>
      <c r="E56" s="14" t="e">
        <f>SUM(D56/C56)*100</f>
        <v>#DIV/0!</v>
      </c>
      <c r="F56" s="15">
        <v>0</v>
      </c>
      <c r="G56" s="14" t="e">
        <f>SUM(F56/D56*100)</f>
        <v>#DIV/0!</v>
      </c>
    </row>
    <row r="57" spans="1:7" ht="24">
      <c r="A57" s="11" t="s">
        <v>71</v>
      </c>
      <c r="B57" s="12" t="s">
        <v>91</v>
      </c>
      <c r="C57" s="15">
        <f>C58</f>
        <v>1634.6</v>
      </c>
      <c r="D57" s="15">
        <f>D58</f>
        <v>1600.88</v>
      </c>
      <c r="E57" s="14">
        <f t="shared" si="1"/>
        <v>97.93710999632938</v>
      </c>
      <c r="F57" s="15">
        <f>F58</f>
        <v>438.97</v>
      </c>
      <c r="G57" s="14">
        <f t="shared" si="0"/>
        <v>27.420543700964465</v>
      </c>
    </row>
    <row r="58" spans="1:7" ht="15">
      <c r="A58" s="11" t="s">
        <v>72</v>
      </c>
      <c r="B58" s="12" t="s">
        <v>92</v>
      </c>
      <c r="C58" s="15">
        <v>1634.6</v>
      </c>
      <c r="D58" s="15">
        <v>1600.88</v>
      </c>
      <c r="E58" s="14">
        <f t="shared" si="1"/>
        <v>97.93710999632938</v>
      </c>
      <c r="F58" s="15">
        <v>438.97</v>
      </c>
      <c r="G58" s="14">
        <f t="shared" si="0"/>
        <v>27.420543700964465</v>
      </c>
    </row>
    <row r="59" spans="1:7" ht="15">
      <c r="A59" s="11" t="s">
        <v>73</v>
      </c>
      <c r="B59" s="12" t="s">
        <v>93</v>
      </c>
      <c r="C59" s="15">
        <f>C60</f>
        <v>40.22</v>
      </c>
      <c r="D59" s="15">
        <f>D60</f>
        <v>40.22</v>
      </c>
      <c r="E59" s="14">
        <f t="shared" si="1"/>
        <v>100</v>
      </c>
      <c r="F59" s="15">
        <f>F60</f>
        <v>80.44</v>
      </c>
      <c r="G59" s="14">
        <f t="shared" si="0"/>
        <v>200</v>
      </c>
    </row>
    <row r="60" spans="1:7" ht="15">
      <c r="A60" s="11" t="s">
        <v>74</v>
      </c>
      <c r="B60" s="12" t="s">
        <v>94</v>
      </c>
      <c r="C60" s="15">
        <v>40.22</v>
      </c>
      <c r="D60" s="15">
        <v>40.22</v>
      </c>
      <c r="E60" s="14">
        <f t="shared" si="1"/>
        <v>100</v>
      </c>
      <c r="F60" s="15">
        <v>80.44</v>
      </c>
      <c r="G60" s="14">
        <f t="shared" si="0"/>
        <v>200</v>
      </c>
    </row>
    <row r="61" spans="1:8" ht="24">
      <c r="A61" s="11" t="s">
        <v>75</v>
      </c>
      <c r="B61" s="12" t="s">
        <v>95</v>
      </c>
      <c r="C61" s="15">
        <f>C63+C62</f>
        <v>1165.25</v>
      </c>
      <c r="D61" s="15">
        <f>D63+D62</f>
        <v>1145.56</v>
      </c>
      <c r="E61" s="14">
        <f t="shared" si="1"/>
        <v>98.31023385539584</v>
      </c>
      <c r="F61" s="15">
        <f>F63</f>
        <v>1655.84</v>
      </c>
      <c r="G61" s="14">
        <f t="shared" si="0"/>
        <v>144.5441530779706</v>
      </c>
      <c r="H61" s="13"/>
    </row>
    <row r="62" spans="1:7" ht="33.75" customHeight="1">
      <c r="A62" s="11" t="s">
        <v>117</v>
      </c>
      <c r="B62" s="12" t="s">
        <v>118</v>
      </c>
      <c r="C62" s="15">
        <v>16.33</v>
      </c>
      <c r="D62" s="15">
        <v>16.33</v>
      </c>
      <c r="E62" s="14">
        <f>SUM(D62/C62)*100</f>
        <v>100</v>
      </c>
      <c r="F62" s="15">
        <v>0</v>
      </c>
      <c r="G62" s="14">
        <f>SUM(F62/D62*100)</f>
        <v>0</v>
      </c>
    </row>
    <row r="63" spans="1:7" ht="33.75" customHeight="1">
      <c r="A63" s="11" t="s">
        <v>76</v>
      </c>
      <c r="B63" s="12" t="s">
        <v>96</v>
      </c>
      <c r="C63" s="15">
        <v>1148.92</v>
      </c>
      <c r="D63" s="15">
        <v>1129.23</v>
      </c>
      <c r="E63" s="14">
        <f t="shared" si="1"/>
        <v>98.28621662082651</v>
      </c>
      <c r="F63" s="15">
        <v>1655.84</v>
      </c>
      <c r="G63" s="14">
        <f t="shared" si="0"/>
        <v>146.6344323122836</v>
      </c>
    </row>
    <row r="64" spans="1:7" ht="44.25" customHeight="1" hidden="1">
      <c r="A64" s="6" t="s">
        <v>52</v>
      </c>
      <c r="B64" s="9"/>
      <c r="C64" s="16"/>
      <c r="D64" s="16"/>
      <c r="E64" s="14" t="e">
        <f t="shared" si="1"/>
        <v>#DIV/0!</v>
      </c>
      <c r="F64" s="16"/>
      <c r="G64" s="14" t="e">
        <f t="shared" si="0"/>
        <v>#DIV/0!</v>
      </c>
    </row>
    <row r="65" spans="1:7" ht="36">
      <c r="A65" s="5" t="s">
        <v>53</v>
      </c>
      <c r="B65" s="9"/>
      <c r="C65" s="14">
        <v>0</v>
      </c>
      <c r="D65" s="14">
        <v>0</v>
      </c>
      <c r="E65" s="14" t="e">
        <f t="shared" si="1"/>
        <v>#DIV/0!</v>
      </c>
      <c r="F65" s="14">
        <v>0</v>
      </c>
      <c r="G65" s="14"/>
    </row>
    <row r="66" spans="1:3" ht="15">
      <c r="A66" s="1"/>
      <c r="B66" s="1"/>
      <c r="C66" s="1"/>
    </row>
  </sheetData>
  <sheetProtection/>
  <mergeCells count="2">
    <mergeCell ref="A2:G3"/>
    <mergeCell ref="C1:G1"/>
  </mergeCells>
  <printOptions/>
  <pageMargins left="0.11811023622047245" right="0.1968503937007874" top="0.15748031496062992" bottom="0.15748031496062992" header="0" footer="0"/>
  <pageSetup fitToHeight="0" fitToWidth="1" horizontalDpi="180" verticalDpi="18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2022-05-16T05:50:35Z</dcterms:modified>
  <cp:category/>
  <cp:version/>
  <cp:contentType/>
  <cp:contentStatus/>
</cp:coreProperties>
</file>